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979d705c3f4344/Desktop/My Files and Folders/2021-2022 Budget/"/>
    </mc:Choice>
  </mc:AlternateContent>
  <xr:revisionPtr revIDLastSave="0" documentId="14_{013C351B-63F7-4894-9006-EB0E5AC9A4DB}" xr6:coauthVersionLast="47" xr6:coauthVersionMax="47" xr10:uidLastSave="{00000000-0000-0000-0000-000000000000}"/>
  <bookViews>
    <workbookView xWindow="-120" yWindow="-120" windowWidth="24240" windowHeight="13020" xr2:uid="{3D3B286A-EB6D-4594-956A-9CDF841D5A0D}"/>
  </bookViews>
  <sheets>
    <sheet name="Budget" sheetId="1" r:id="rId1"/>
  </sheets>
  <definedNames>
    <definedName name="_xlnm.Print_Area" localSheetId="0">Budget!$A$1:$I$99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1" i="1" l="1"/>
  <c r="J90" i="1"/>
  <c r="J89" i="1"/>
  <c r="J88" i="1"/>
  <c r="J87" i="1"/>
  <c r="J84" i="1"/>
  <c r="J83" i="1"/>
  <c r="J82" i="1"/>
  <c r="J81" i="1"/>
  <c r="J79" i="1"/>
  <c r="J77" i="1"/>
  <c r="J75" i="1"/>
  <c r="J74" i="1"/>
  <c r="J69" i="1"/>
  <c r="J68" i="1"/>
  <c r="J67" i="1"/>
  <c r="J65" i="1"/>
  <c r="J64" i="1"/>
  <c r="J63" i="1"/>
  <c r="J62" i="1"/>
  <c r="J61" i="1"/>
  <c r="J60" i="1"/>
  <c r="J59" i="1"/>
  <c r="J58" i="1"/>
  <c r="J57" i="1"/>
  <c r="J56" i="1"/>
  <c r="J55" i="1"/>
  <c r="J54" i="1"/>
  <c r="I51" i="1"/>
  <c r="H51" i="1"/>
  <c r="H46" i="1"/>
  <c r="I46" i="1"/>
  <c r="G51" i="1"/>
  <c r="G46" i="1"/>
  <c r="J50" i="1"/>
  <c r="J49" i="1"/>
  <c r="J48" i="1"/>
  <c r="J45" i="1"/>
  <c r="J44" i="1"/>
  <c r="J43" i="1"/>
  <c r="J42" i="1"/>
  <c r="J41" i="1"/>
  <c r="J40" i="1"/>
  <c r="J39" i="1"/>
  <c r="J38" i="1"/>
  <c r="J37" i="1"/>
  <c r="J36" i="1"/>
  <c r="J35" i="1"/>
  <c r="H32" i="1"/>
  <c r="J31" i="1"/>
  <c r="J30" i="1"/>
  <c r="J29" i="1"/>
  <c r="J28" i="1"/>
  <c r="J27" i="1"/>
  <c r="J26" i="1"/>
  <c r="J25" i="1"/>
  <c r="J24" i="1"/>
  <c r="J23" i="1"/>
  <c r="J22" i="1"/>
  <c r="J21" i="1"/>
  <c r="G92" i="1"/>
  <c r="G85" i="1"/>
  <c r="G76" i="1"/>
  <c r="G70" i="1"/>
  <c r="G71" i="1" s="1" a="1"/>
  <c r="G71" i="1" s="1"/>
  <c r="G32" i="1"/>
  <c r="G16" i="1"/>
  <c r="G17" i="1" s="1"/>
  <c r="G95" i="1" s="1"/>
  <c r="I92" i="1"/>
  <c r="I32" i="1"/>
  <c r="I85" i="1"/>
  <c r="I76" i="1"/>
  <c r="I70" i="1"/>
  <c r="I71" i="1" s="1" a="1"/>
  <c r="I71" i="1" s="1"/>
  <c r="I16" i="1"/>
  <c r="I17" i="1" s="1"/>
  <c r="I95" i="1" s="1"/>
  <c r="F32" i="1"/>
  <c r="F52" i="1"/>
  <c r="E97" i="1"/>
  <c r="F76" i="1"/>
  <c r="F71" i="1"/>
  <c r="F92" i="1"/>
  <c r="E92" i="1"/>
  <c r="F85" i="1"/>
  <c r="E85" i="1"/>
  <c r="E76" i="1"/>
  <c r="E71" i="1"/>
  <c r="E52" i="1"/>
  <c r="F13" i="1"/>
  <c r="E16" i="1"/>
  <c r="E17" i="1" s="1"/>
  <c r="F12" i="1"/>
  <c r="J71" i="1" l="1"/>
  <c r="I52" i="1"/>
  <c r="G52" i="1"/>
  <c r="H52" i="1"/>
  <c r="J52" i="1"/>
  <c r="G93" i="1"/>
  <c r="G96" i="1"/>
  <c r="G97" i="1" s="1"/>
  <c r="I93" i="1"/>
  <c r="I96" i="1"/>
  <c r="I97" i="1" s="1"/>
  <c r="F96" i="1"/>
  <c r="F93" i="1"/>
  <c r="F16" i="1"/>
  <c r="F17" i="1" s="1"/>
  <c r="F95" i="1" s="1"/>
  <c r="F97" i="1" l="1"/>
  <c r="E3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<sst xmlns="http://schemas.openxmlformats.org/spreadsheetml/2006/main" count="94" uniqueCount="91">
  <si>
    <t>Ordinary Income/Expenses</t>
  </si>
  <si>
    <t>Income</t>
  </si>
  <si>
    <t>Gas System</t>
  </si>
  <si>
    <t>2020-2021 Budget</t>
  </si>
  <si>
    <t>City Revenue</t>
  </si>
  <si>
    <t>Gregg County Property Tax</t>
  </si>
  <si>
    <t>Rusk County Property Tax</t>
  </si>
  <si>
    <t>Sales Tax</t>
  </si>
  <si>
    <t>Total Income</t>
  </si>
  <si>
    <t>Gross Profit</t>
  </si>
  <si>
    <t>Expenses</t>
  </si>
  <si>
    <t>City Office Expenses</t>
  </si>
  <si>
    <t>60001 Software Updates and Website Cost</t>
  </si>
  <si>
    <t>60002 Computer Equipment</t>
  </si>
  <si>
    <t>60003 Office Furniture &amp; Equipment</t>
  </si>
  <si>
    <t>60004 Office Supplies</t>
  </si>
  <si>
    <t>60010 Liability Insurance</t>
  </si>
  <si>
    <t>66005 Health Insurance</t>
  </si>
  <si>
    <t>40200.1 Community Center</t>
  </si>
  <si>
    <t>40200.2 Uncategorized Income</t>
  </si>
  <si>
    <t>Total</t>
  </si>
  <si>
    <t>Bank Fees</t>
  </si>
  <si>
    <t>Facilities and Equipment</t>
  </si>
  <si>
    <t>Fire Department</t>
  </si>
  <si>
    <t>Road Repairs and Grounds Maintenance</t>
  </si>
  <si>
    <t>Collection Fees</t>
  </si>
  <si>
    <t>Training/Convention &amp; Workshop</t>
  </si>
  <si>
    <t>Legal Fees</t>
  </si>
  <si>
    <t>Outside Contract Services</t>
  </si>
  <si>
    <t>Utilities</t>
  </si>
  <si>
    <t>64001 Electric</t>
  </si>
  <si>
    <t>64002 Internet</t>
  </si>
  <si>
    <t>64003 Water</t>
  </si>
  <si>
    <t>64004 Telephone</t>
  </si>
  <si>
    <t>Payroll Expenses</t>
  </si>
  <si>
    <t>66001 Gross Wages</t>
  </si>
  <si>
    <t>66002 Payroll Fees</t>
  </si>
  <si>
    <t>66003 Payroll Taxes - Employer</t>
  </si>
  <si>
    <t>66004 Payroll Expenses -  Other</t>
  </si>
  <si>
    <t>Total Expenses</t>
  </si>
  <si>
    <t>City of Easton/Easton Gas System</t>
  </si>
  <si>
    <t>Bldg - Repair and Maintenance</t>
  </si>
  <si>
    <t>Trash Service</t>
  </si>
  <si>
    <t xml:space="preserve">Trash Disposal </t>
  </si>
  <si>
    <t>60015 Travel Reimbursement</t>
  </si>
  <si>
    <t>60005 Council Members Fees</t>
  </si>
  <si>
    <t>60031 Gas Purchased for Distribution</t>
  </si>
  <si>
    <t>60032 Office Furniture &amp; Equipment</t>
  </si>
  <si>
    <t>60034 Gas Meters</t>
  </si>
  <si>
    <t>60037 Hand Tools and Equipment</t>
  </si>
  <si>
    <t>60039 Gas Uniforms</t>
  </si>
  <si>
    <t>60040 Gas System Maintenance</t>
  </si>
  <si>
    <t>60041 Locates (811)</t>
  </si>
  <si>
    <t>60150.3 Misc Collection Fees (Linebarger etc)</t>
  </si>
  <si>
    <t>60150.1 Gregg County Collection Fees</t>
  </si>
  <si>
    <t>60150.2 Rusk County Collection Fees</t>
  </si>
  <si>
    <t>60160.1 Conference, Convention, Meeting</t>
  </si>
  <si>
    <t>60160.2 Travel</t>
  </si>
  <si>
    <t>Grounds Maintenace (Contract Workers)</t>
  </si>
  <si>
    <t>2021-2022 Adopted Budget</t>
  </si>
  <si>
    <t>60033 Vehicle Fuel (City and Gas Vehicles)</t>
  </si>
  <si>
    <t>60017 Postage &amp; PO Box Fees</t>
  </si>
  <si>
    <t>60019 Dues, Fees, Tuitions and Subscriptions</t>
  </si>
  <si>
    <t>60020 Election</t>
  </si>
  <si>
    <t>60042 RRC Compliance</t>
  </si>
  <si>
    <t>60043.1 Vehicle Maintenance</t>
  </si>
  <si>
    <t>60043.2 Trash Maintenance</t>
  </si>
  <si>
    <t>60043.3 Equipment Rental and Maintenance</t>
  </si>
  <si>
    <t>Bank Returned Items</t>
  </si>
  <si>
    <t>Uncatagorized Expenses</t>
  </si>
  <si>
    <t>Recognitions and Rememberances</t>
  </si>
  <si>
    <t>Interest Expense</t>
  </si>
  <si>
    <t>60035 Gas Billing and Maintenance Support</t>
  </si>
  <si>
    <t>2025 - 2026 Proposed Budget</t>
  </si>
  <si>
    <t>2024-2025 Adopted Budget</t>
  </si>
  <si>
    <t>2025-2026 Proposed Budget</t>
  </si>
  <si>
    <t>2024-2025 Income and Expenditures</t>
  </si>
  <si>
    <t>Difference</t>
  </si>
  <si>
    <t>60016 Community Center Cleaning</t>
  </si>
  <si>
    <t>60036 Office Supplies (Gas System)</t>
  </si>
  <si>
    <t>Special Events - National Night Out</t>
  </si>
  <si>
    <t>Turnip Green Festival - to be self funded in future</t>
  </si>
  <si>
    <t>Newspaper Ads Required by Law</t>
  </si>
  <si>
    <t>Total Collection Fees</t>
  </si>
  <si>
    <t>Total Training/Convention &amp; Workshop</t>
  </si>
  <si>
    <t>Total Utilities</t>
  </si>
  <si>
    <t>Total Gas Office Expenses</t>
  </si>
  <si>
    <t>Total Facilities and Equipment Expenses</t>
  </si>
  <si>
    <t>Gas System Expenses</t>
  </si>
  <si>
    <t>City Hall Expenses</t>
  </si>
  <si>
    <t>Total Payroll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</si>
</sst>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u val="singleAccounting"/>
      <sz val="12"/>
      <color theme="1"/>
      <name val="Garamond"/>
      <family val="1"/>
    </font>
    <font>
      <b/>
      <u val="singleAccounting"/>
      <sz val="12"/>
      <color theme="1"/>
      <name val="Garamond"/>
      <family val="1"/>
    </font>
    <font>
      <b/>
      <sz val="12"/>
      <color rgb="FFFF0000"/>
      <name val="Garamond"/>
      <family val="1"/>
    </font>
    <font>
      <b/>
      <sz val="12"/>
      <color theme="9" tint="-0.249977111117893"/>
      <name val="Garamond"/>
      <family val="1"/>
    </font>
    <font>
      <b/>
      <sz val="18"/>
      <color theme="1"/>
      <name val="Garamond"/>
      <family val="1"/>
    </font>
    <font>
      <sz val="12"/>
      <color theme="9" tint="-0.249977111117893"/>
      <name val="Garamond"/>
      <family val="1"/>
    </font>
    <font>
      <sz val="12"/>
      <color rgb="FFFF0000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u val="singleAccounting"/>
      <sz val="12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0" xfId="1" applyNumberFormat="1" applyFont="1" applyAlignment="1">
      <alignment wrapText="1"/>
    </xf>
    <xf numFmtId="164" fontId="3" fillId="0" borderId="0" xfId="1" applyNumberFormat="1" applyFont="1"/>
    <xf numFmtId="0" fontId="3" fillId="0" borderId="0" xfId="0" applyFont="1"/>
    <xf numFmtId="164" fontId="4" fillId="0" borderId="0" xfId="1" applyNumberFormat="1" applyFont="1"/>
    <xf numFmtId="164" fontId="5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164" fontId="3" fillId="0" borderId="1" xfId="1" applyNumberFormat="1" applyFont="1" applyBorder="1"/>
    <xf numFmtId="164" fontId="2" fillId="0" borderId="0" xfId="1" applyNumberFormat="1" applyFont="1" applyBorder="1"/>
    <xf numFmtId="164" fontId="6" fillId="0" borderId="1" xfId="1" applyNumberFormat="1" applyFont="1" applyBorder="1"/>
    <xf numFmtId="164" fontId="7" fillId="0" borderId="0" xfId="1" applyNumberFormat="1" applyFont="1"/>
    <xf numFmtId="164" fontId="6" fillId="0" borderId="0" xfId="1" applyNumberFormat="1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right"/>
    </xf>
    <xf numFmtId="164" fontId="4" fillId="0" borderId="0" xfId="1" applyNumberFormat="1" applyFont="1" applyBorder="1"/>
    <xf numFmtId="164" fontId="2" fillId="0" borderId="0" xfId="1" applyNumberFormat="1" applyFont="1" applyFill="1"/>
    <xf numFmtId="164" fontId="3" fillId="0" borderId="0" xfId="1" applyNumberFormat="1" applyFont="1" applyFill="1"/>
    <xf numFmtId="164" fontId="4" fillId="0" borderId="0" xfId="1" applyNumberFormat="1" applyFont="1" applyFill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9" fillId="0" borderId="0" xfId="1" applyNumberFormat="1" applyFont="1"/>
    <xf numFmtId="164" fontId="10" fillId="0" borderId="1" xfId="1" applyNumberFormat="1" applyFont="1" applyBorder="1"/>
    <xf numFmtId="164" fontId="10" fillId="0" borderId="0" xfId="1" applyNumberFormat="1" applyFont="1" applyBorder="1"/>
    <xf numFmtId="164" fontId="10" fillId="0" borderId="0" xfId="1" applyNumberFormat="1" applyFont="1"/>
    <xf numFmtId="164" fontId="11" fillId="0" borderId="0" xfId="1" applyNumberFormat="1" applyFont="1"/>
    <xf numFmtId="164" fontId="2" fillId="0" borderId="0" xfId="1" applyNumberFormat="1" applyFont="1" applyFill="1" applyBorder="1"/>
    <xf numFmtId="164" fontId="12" fillId="0" borderId="0" xfId="1" applyNumberFormat="1" applyFont="1"/>
    <xf numFmtId="164" fontId="2" fillId="0" borderId="0" xfId="1" applyNumberFormat="1" applyFont="1" applyAlignment="1">
      <alignment horizontal="center" wrapText="1"/>
    </xf>
    <xf numFmtId="164" fontId="3" fillId="0" borderId="0" xfId="1" applyNumberFormat="1" applyFont="1" applyAlignment="1">
      <alignment horizontal="center" wrapText="1"/>
    </xf>
    <xf numFmtId="44" fontId="2" fillId="0" borderId="0" xfId="1" applyFont="1"/>
    <xf numFmtId="164" fontId="2" fillId="0" borderId="0" xfId="0" applyNumberFormat="1" applyFont="1"/>
    <xf numFmtId="44" fontId="2" fillId="0" borderId="0" xfId="0" applyNumberFormat="1" applyFont="1"/>
    <xf numFmtId="44" fontId="10" fillId="0" borderId="0" xfId="0" applyNumberFormat="1" applyFont="1"/>
    <xf numFmtId="44" fontId="10" fillId="0" borderId="0" xfId="1" applyFont="1"/>
    <xf numFmtId="164" fontId="2" fillId="0" borderId="2" xfId="1" applyNumberFormat="1" applyFont="1" applyBorder="1"/>
    <xf numFmtId="164" fontId="3" fillId="0" borderId="2" xfId="1" applyNumberFormat="1" applyFont="1" applyBorder="1"/>
    <xf numFmtId="44" fontId="2" fillId="0" borderId="0" xfId="1" applyFont="1" applyFill="1"/>
    <xf numFmtId="44" fontId="12" fillId="0" borderId="0" xfId="1" applyFont="1"/>
    <xf numFmtId="164" fontId="2" fillId="0" borderId="2" xfId="1" applyNumberFormat="1" applyFont="1" applyFill="1" applyBorder="1"/>
    <xf numFmtId="44" fontId="2" fillId="0" borderId="2" xfId="1" applyFont="1" applyFill="1" applyBorder="1"/>
    <xf numFmtId="164" fontId="3" fillId="0" borderId="2" xfId="1" applyNumberFormat="1" applyFont="1" applyFill="1" applyBorder="1"/>
    <xf numFmtId="44" fontId="10" fillId="0" borderId="0" xfId="1" applyFont="1" applyBorder="1"/>
    <xf numFmtId="44" fontId="12" fillId="0" borderId="0" xfId="1" applyFont="1" applyBorder="1"/>
    <xf numFmtId="44" fontId="2" fillId="0" borderId="0" xfId="1" applyFont="1" applyBorder="1"/>
    <xf numFmtId="164" fontId="10" fillId="0" borderId="0" xfId="0" applyNumberFormat="1" applyFont="1"/>
    <xf numFmtId="164" fontId="13" fillId="0" borderId="0" xfId="1" applyNumberFormat="1" applyFont="1"/>
    <xf numFmtId="164" fontId="3" fillId="0" borderId="0" xfId="1" applyNumberFormat="1" applyFont="1" applyBorder="1"/>
    <xf numFmtId="164" fontId="12" fillId="0" borderId="0" xfId="1" applyNumberFormat="1" applyFont="1" applyBorder="1"/>
    <xf numFmtId="164" fontId="11" fillId="0" borderId="0" xfId="1" applyNumberFormat="1" applyFont="1" applyBorder="1"/>
    <xf numFmtId="2" fontId="2" fillId="0" borderId="0" xfId="0" applyNumberFormat="1" applyFont="1"/>
    <xf numFmtId="0" fontId="3" fillId="0" borderId="0" xfId="0" applyFont="1" applyAlignment="1">
      <alignment horizontal="right"/>
    </xf>
    <xf numFmtId="44" fontId="4" fillId="0" borderId="0" xfId="1" applyFont="1"/>
    <xf numFmtId="164" fontId="12" fillId="0" borderId="0" xfId="0" applyNumberFormat="1" applyFont="1"/>
    <xf numFmtId="44" fontId="4" fillId="0" borderId="0" xfId="1" applyNumberFormat="1" applyFont="1"/>
    <xf numFmtId="164" fontId="12" fillId="0" borderId="4" xfId="1" applyNumberFormat="1" applyFont="1" applyBorder="1"/>
    <xf numFmtId="44" fontId="12" fillId="0" borderId="4" xfId="1" applyFont="1" applyBorder="1"/>
    <xf numFmtId="164" fontId="11" fillId="0" borderId="4" xfId="1" applyNumberFormat="1" applyFont="1" applyBorder="1"/>
    <xf numFmtId="164" fontId="2" fillId="0" borderId="3" xfId="1" applyNumberFormat="1" applyFont="1" applyBorder="1"/>
    <xf numFmtId="164" fontId="10" fillId="0" borderId="3" xfId="1" applyNumberFormat="1" applyFont="1" applyBorder="1"/>
    <xf numFmtId="0" fontId="2" fillId="0" borderId="0" xfId="0" applyFont="1" applyBorder="1"/>
    <xf numFmtId="0" fontId="3" fillId="0" borderId="0" xfId="0" applyFont="1" applyBorder="1"/>
    <xf numFmtId="164" fontId="6" fillId="0" borderId="3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2FDE-6E4F-48F2-BD5E-BC2EF9718BD2}">
  <sheetPr>
    <pageSetUpPr fitToPage="1"/>
  </sheetPr>
  <dimension ref="A1:R97"/>
  <sheetViews>
    <sheetView tabSelected="1" zoomScaleNormal="100" workbookViewId="0">
      <pane ySplit="6" topLeftCell="A7" activePane="bottomLeft" state="frozen"/>
      <selection pane="bottomLeft" activeCell="C1" sqref="C1"/>
    </sheetView>
  </sheetViews>
  <sheetFormatPr defaultRowHeight="15.75" x14ac:dyDescent="0.25"/>
  <cols>
    <col min="1" max="1" width="4" style="1" customWidth="1"/>
    <col min="2" max="2" width="13.28515625" style="1" bestFit="1" customWidth="1"/>
    <col min="3" max="3" width="53.7109375" style="1" bestFit="1" customWidth="1"/>
    <col min="4" max="4" width="10.5703125" style="1" customWidth="1"/>
    <col min="5" max="5" width="13.85546875" style="2" hidden="1" customWidth="1"/>
    <col min="6" max="6" width="25.140625" style="2" hidden="1" customWidth="1"/>
    <col min="7" max="7" width="20.140625" style="2" bestFit="1" customWidth="1"/>
    <col min="8" max="8" width="23" style="2" bestFit="1" customWidth="1"/>
    <col min="9" max="9" width="21.7109375" style="4" bestFit="1" customWidth="1"/>
    <col min="10" max="10" width="13.42578125" style="1" bestFit="1" customWidth="1"/>
    <col min="11" max="16" width="9.140625" style="1"/>
    <col min="17" max="17" width="8.7109375" style="1" customWidth="1"/>
    <col min="18" max="18" width="9.140625" style="1" hidden="1" customWidth="1"/>
    <col min="19" max="16384" width="9.140625" style="1"/>
  </cols>
  <sheetData>
    <row r="1" spans="1:10" ht="23.25" x14ac:dyDescent="0.35">
      <c r="C1" s="16" t="s">
        <v>40</v>
      </c>
    </row>
    <row r="2" spans="1:10" x14ac:dyDescent="0.25">
      <c r="C2" s="15" t="s">
        <v>73</v>
      </c>
    </row>
    <row r="5" spans="1:10" x14ac:dyDescent="0.25">
      <c r="A5" s="1" t="s">
        <v>0</v>
      </c>
    </row>
    <row r="6" spans="1:10" ht="31.5" x14ac:dyDescent="0.25">
      <c r="E6" s="3" t="s">
        <v>3</v>
      </c>
      <c r="F6" s="3" t="s">
        <v>59</v>
      </c>
      <c r="G6" s="32" t="s">
        <v>74</v>
      </c>
      <c r="H6" s="32" t="s">
        <v>76</v>
      </c>
      <c r="I6" s="33" t="s">
        <v>75</v>
      </c>
      <c r="J6" s="15" t="s">
        <v>77</v>
      </c>
    </row>
    <row r="7" spans="1:10" x14ac:dyDescent="0.25">
      <c r="B7" s="5" t="s">
        <v>1</v>
      </c>
    </row>
    <row r="8" spans="1:10" x14ac:dyDescent="0.25">
      <c r="B8" s="1">
        <v>40100</v>
      </c>
      <c r="C8" s="1" t="s">
        <v>2</v>
      </c>
      <c r="E8" s="2">
        <v>220000</v>
      </c>
      <c r="F8" s="2">
        <v>235000</v>
      </c>
      <c r="G8" s="2">
        <v>250000</v>
      </c>
      <c r="I8" s="4">
        <v>255000</v>
      </c>
    </row>
    <row r="9" spans="1:10" x14ac:dyDescent="0.25">
      <c r="B9" s="1">
        <v>40200</v>
      </c>
      <c r="C9" s="1" t="s">
        <v>4</v>
      </c>
      <c r="E9" s="2">
        <v>5000</v>
      </c>
    </row>
    <row r="10" spans="1:10" x14ac:dyDescent="0.25">
      <c r="C10" s="17" t="s">
        <v>18</v>
      </c>
      <c r="F10" s="2">
        <v>4500</v>
      </c>
      <c r="G10" s="2">
        <v>4500</v>
      </c>
      <c r="I10" s="4">
        <v>0</v>
      </c>
    </row>
    <row r="11" spans="1:10" x14ac:dyDescent="0.25">
      <c r="C11" s="17" t="s">
        <v>19</v>
      </c>
      <c r="F11" s="2">
        <v>500</v>
      </c>
      <c r="G11" s="2">
        <v>500</v>
      </c>
      <c r="I11" s="4">
        <v>500</v>
      </c>
    </row>
    <row r="12" spans="1:10" x14ac:dyDescent="0.25">
      <c r="B12" s="1">
        <v>40400</v>
      </c>
      <c r="C12" s="1" t="s">
        <v>5</v>
      </c>
      <c r="E12" s="2">
        <v>100200</v>
      </c>
      <c r="F12" s="2">
        <f>42689077*0.45/100</f>
        <v>192100.84650000001</v>
      </c>
      <c r="G12" s="2">
        <v>173527</v>
      </c>
      <c r="I12" s="4">
        <v>161777.1</v>
      </c>
    </row>
    <row r="13" spans="1:10" x14ac:dyDescent="0.25">
      <c r="B13" s="1">
        <v>40500</v>
      </c>
      <c r="C13" s="1" t="s">
        <v>6</v>
      </c>
      <c r="E13" s="2">
        <v>60300</v>
      </c>
      <c r="F13" s="2">
        <f>3075000*0.45/100</f>
        <v>13837.5</v>
      </c>
      <c r="G13" s="2">
        <v>24000</v>
      </c>
      <c r="I13" s="4">
        <v>8361</v>
      </c>
    </row>
    <row r="14" spans="1:10" x14ac:dyDescent="0.25">
      <c r="B14" s="1">
        <v>40600</v>
      </c>
      <c r="C14" s="1" t="s">
        <v>7</v>
      </c>
      <c r="E14" s="2">
        <v>17000</v>
      </c>
      <c r="F14" s="2">
        <v>47000</v>
      </c>
      <c r="G14" s="2">
        <v>47000</v>
      </c>
      <c r="I14" s="4">
        <v>47000</v>
      </c>
    </row>
    <row r="15" spans="1:10" ht="18" x14ac:dyDescent="0.4">
      <c r="B15" s="1">
        <v>40700</v>
      </c>
      <c r="C15" s="1" t="s">
        <v>42</v>
      </c>
      <c r="E15" s="6">
        <v>0</v>
      </c>
      <c r="F15" s="6">
        <v>3600</v>
      </c>
      <c r="G15" s="6">
        <v>500</v>
      </c>
      <c r="H15" s="6"/>
      <c r="I15" s="7">
        <v>500</v>
      </c>
    </row>
    <row r="16" spans="1:10" ht="16.5" thickBot="1" x14ac:dyDescent="0.3">
      <c r="B16" s="23" t="s">
        <v>8</v>
      </c>
      <c r="C16" s="8"/>
      <c r="D16" s="8"/>
      <c r="E16" s="9">
        <f>SUM(E8:E14)</f>
        <v>402500</v>
      </c>
      <c r="F16" s="9">
        <f>SUM(F8:F15)</f>
        <v>496538.34649999999</v>
      </c>
      <c r="G16" s="9">
        <f>SUM(G8:G15)</f>
        <v>500027</v>
      </c>
      <c r="H16" s="9"/>
      <c r="I16" s="10">
        <f>SUM(I8:I15)</f>
        <v>473138.1</v>
      </c>
    </row>
    <row r="17" spans="2:10" ht="16.5" thickTop="1" x14ac:dyDescent="0.25">
      <c r="B17" s="5" t="s">
        <v>9</v>
      </c>
      <c r="E17" s="2">
        <f>SUM(E16)</f>
        <v>402500</v>
      </c>
      <c r="F17" s="25">
        <f>SUM(F16)</f>
        <v>496538.34649999999</v>
      </c>
      <c r="G17" s="25">
        <f>SUM(G16)</f>
        <v>500027</v>
      </c>
      <c r="H17" s="25"/>
      <c r="I17" s="13">
        <f>SUM(I16)</f>
        <v>473138.1</v>
      </c>
    </row>
    <row r="19" spans="2:10" x14ac:dyDescent="0.25">
      <c r="B19" s="5" t="s">
        <v>10</v>
      </c>
    </row>
    <row r="20" spans="2:10" x14ac:dyDescent="0.25">
      <c r="B20" s="1">
        <v>60000</v>
      </c>
      <c r="C20" s="5" t="s">
        <v>89</v>
      </c>
      <c r="E20" s="2">
        <v>13500</v>
      </c>
    </row>
    <row r="21" spans="2:10" x14ac:dyDescent="0.25">
      <c r="C21" s="1" t="s">
        <v>12</v>
      </c>
      <c r="F21" s="2">
        <v>1750</v>
      </c>
      <c r="G21" s="2">
        <v>4500</v>
      </c>
      <c r="H21" s="34">
        <v>4420.1400000000003</v>
      </c>
      <c r="I21" s="4">
        <v>4500</v>
      </c>
      <c r="J21" s="36">
        <f t="shared" ref="J21:J31" si="0">+G21-H21</f>
        <v>79.859999999999673</v>
      </c>
    </row>
    <row r="22" spans="2:10" x14ac:dyDescent="0.25">
      <c r="C22" s="1" t="s">
        <v>13</v>
      </c>
      <c r="F22" s="2">
        <v>2000</v>
      </c>
      <c r="G22" s="2">
        <v>2000</v>
      </c>
      <c r="H22" s="2">
        <v>0</v>
      </c>
      <c r="I22" s="4">
        <v>2000</v>
      </c>
      <c r="J22" s="36">
        <f t="shared" si="0"/>
        <v>2000</v>
      </c>
    </row>
    <row r="23" spans="2:10" x14ac:dyDescent="0.25">
      <c r="C23" s="1" t="s">
        <v>14</v>
      </c>
      <c r="F23" s="2">
        <v>2000</v>
      </c>
      <c r="G23" s="2">
        <v>2000</v>
      </c>
      <c r="H23" s="2">
        <v>0</v>
      </c>
      <c r="I23" s="4">
        <v>2000</v>
      </c>
      <c r="J23" s="36">
        <f t="shared" si="0"/>
        <v>2000</v>
      </c>
    </row>
    <row r="24" spans="2:10" x14ac:dyDescent="0.25">
      <c r="C24" s="1" t="s">
        <v>15</v>
      </c>
      <c r="F24" s="2">
        <v>7750</v>
      </c>
      <c r="G24" s="2">
        <v>7750</v>
      </c>
      <c r="H24" s="34">
        <v>998.53</v>
      </c>
      <c r="I24" s="4">
        <v>5000</v>
      </c>
      <c r="J24" s="36">
        <f t="shared" si="0"/>
        <v>6751.47</v>
      </c>
    </row>
    <row r="25" spans="2:10" x14ac:dyDescent="0.25">
      <c r="C25" s="1" t="s">
        <v>45</v>
      </c>
      <c r="E25" s="2">
        <v>9650</v>
      </c>
      <c r="F25" s="2">
        <v>10500</v>
      </c>
      <c r="G25" s="2">
        <v>12000</v>
      </c>
      <c r="H25" s="34">
        <v>11800</v>
      </c>
      <c r="I25" s="4">
        <v>12000</v>
      </c>
      <c r="J25" s="36">
        <f t="shared" si="0"/>
        <v>200</v>
      </c>
    </row>
    <row r="26" spans="2:10" x14ac:dyDescent="0.25">
      <c r="C26" s="1" t="s">
        <v>16</v>
      </c>
      <c r="E26" s="2">
        <v>10000</v>
      </c>
      <c r="F26" s="2">
        <v>13000</v>
      </c>
      <c r="G26" s="2">
        <v>5000</v>
      </c>
      <c r="H26" s="34">
        <v>16230</v>
      </c>
      <c r="I26" s="4">
        <v>17000</v>
      </c>
      <c r="J26" s="37">
        <f t="shared" si="0"/>
        <v>-11230</v>
      </c>
    </row>
    <row r="27" spans="2:10" x14ac:dyDescent="0.25">
      <c r="C27" s="1" t="s">
        <v>44</v>
      </c>
      <c r="F27" s="2">
        <v>5000</v>
      </c>
      <c r="G27" s="2">
        <v>5000</v>
      </c>
      <c r="H27" s="34">
        <v>4098.82</v>
      </c>
      <c r="I27" s="4">
        <v>5000</v>
      </c>
      <c r="J27" s="34">
        <f t="shared" si="0"/>
        <v>901.18000000000029</v>
      </c>
    </row>
    <row r="28" spans="2:10" x14ac:dyDescent="0.25">
      <c r="C28" s="1" t="s">
        <v>78</v>
      </c>
      <c r="F28" s="2">
        <v>0</v>
      </c>
      <c r="G28" s="2">
        <v>1000</v>
      </c>
      <c r="H28" s="2">
        <v>0</v>
      </c>
      <c r="I28" s="4">
        <v>1000</v>
      </c>
      <c r="J28" s="34">
        <f t="shared" si="0"/>
        <v>1000</v>
      </c>
    </row>
    <row r="29" spans="2:10" x14ac:dyDescent="0.25">
      <c r="C29" s="1" t="s">
        <v>61</v>
      </c>
      <c r="F29" s="2">
        <v>500</v>
      </c>
      <c r="G29" s="2">
        <v>3000</v>
      </c>
      <c r="H29" s="34">
        <v>1710.64</v>
      </c>
      <c r="I29" s="4">
        <v>3000</v>
      </c>
      <c r="J29" s="34">
        <f t="shared" si="0"/>
        <v>1289.3599999999999</v>
      </c>
    </row>
    <row r="30" spans="2:10" x14ac:dyDescent="0.25">
      <c r="C30" s="1" t="s">
        <v>62</v>
      </c>
      <c r="G30" s="2">
        <v>2500</v>
      </c>
      <c r="H30" s="34">
        <v>1841.55</v>
      </c>
      <c r="I30" s="4">
        <v>2500</v>
      </c>
      <c r="J30" s="34">
        <f t="shared" si="0"/>
        <v>658.45</v>
      </c>
    </row>
    <row r="31" spans="2:10" x14ac:dyDescent="0.25">
      <c r="C31" s="1" t="s">
        <v>63</v>
      </c>
      <c r="G31" s="39">
        <v>1000</v>
      </c>
      <c r="H31" s="39">
        <v>0</v>
      </c>
      <c r="I31" s="40">
        <v>1000</v>
      </c>
      <c r="J31" s="48">
        <f t="shared" si="0"/>
        <v>1000</v>
      </c>
    </row>
    <row r="32" spans="2:10" ht="16.5" thickBot="1" x14ac:dyDescent="0.3">
      <c r="B32" s="24" t="s">
        <v>20</v>
      </c>
      <c r="C32" s="23" t="s">
        <v>11</v>
      </c>
      <c r="D32" s="8"/>
      <c r="E32" s="9">
        <f ca="1">SUM(E20:E91)</f>
        <v>41150</v>
      </c>
      <c r="F32" s="26">
        <f>+F21+F22+F23+F24+F25+F26+F27+F29</f>
        <v>42500</v>
      </c>
      <c r="G32" s="26">
        <f>SUM(G21:G31)</f>
        <v>45750</v>
      </c>
      <c r="H32" s="26">
        <f>SUM(H21:H31)</f>
        <v>41099.68</v>
      </c>
      <c r="I32" s="12">
        <f>SUM(I21:I31)</f>
        <v>55000</v>
      </c>
      <c r="J32" s="48"/>
    </row>
    <row r="33" spans="2:10" ht="16.5" thickTop="1" x14ac:dyDescent="0.25"/>
    <row r="34" spans="2:10" x14ac:dyDescent="0.25">
      <c r="B34" s="5">
        <v>60030</v>
      </c>
      <c r="C34" s="5" t="s">
        <v>88</v>
      </c>
    </row>
    <row r="35" spans="2:10" x14ac:dyDescent="0.25">
      <c r="C35" s="1" t="s">
        <v>46</v>
      </c>
      <c r="E35" s="20">
        <v>42000</v>
      </c>
      <c r="F35" s="20">
        <v>60000</v>
      </c>
      <c r="G35" s="20">
        <v>60000</v>
      </c>
      <c r="H35" s="41">
        <v>40890.58</v>
      </c>
      <c r="I35" s="21">
        <v>50000</v>
      </c>
      <c r="J35" s="36">
        <f t="shared" ref="J35:J45" si="1">+G35-H35</f>
        <v>19109.419999999998</v>
      </c>
    </row>
    <row r="36" spans="2:10" x14ac:dyDescent="0.25">
      <c r="C36" s="1" t="s">
        <v>47</v>
      </c>
      <c r="E36" s="20"/>
      <c r="F36" s="20">
        <v>2000</v>
      </c>
      <c r="G36" s="20">
        <v>1000</v>
      </c>
      <c r="H36" s="20">
        <v>0</v>
      </c>
      <c r="I36" s="21">
        <v>1000</v>
      </c>
      <c r="J36" s="35">
        <f t="shared" si="1"/>
        <v>1000</v>
      </c>
    </row>
    <row r="37" spans="2:10" x14ac:dyDescent="0.25">
      <c r="C37" s="1" t="s">
        <v>60</v>
      </c>
      <c r="E37" s="2">
        <v>3000</v>
      </c>
      <c r="F37" s="2">
        <v>10000</v>
      </c>
      <c r="G37" s="2">
        <v>15000</v>
      </c>
      <c r="H37" s="34">
        <v>8540.7800000000007</v>
      </c>
      <c r="I37" s="4">
        <v>10000</v>
      </c>
      <c r="J37" s="36">
        <f t="shared" si="1"/>
        <v>6459.2199999999993</v>
      </c>
    </row>
    <row r="38" spans="2:10" x14ac:dyDescent="0.25">
      <c r="C38" s="1" t="s">
        <v>48</v>
      </c>
      <c r="E38" s="2">
        <v>1200</v>
      </c>
      <c r="F38" s="2">
        <v>1200</v>
      </c>
      <c r="G38" s="2">
        <v>5000</v>
      </c>
      <c r="H38" s="34">
        <v>913.22</v>
      </c>
      <c r="I38" s="4">
        <v>5000</v>
      </c>
      <c r="J38" s="36">
        <f t="shared" si="1"/>
        <v>4086.7799999999997</v>
      </c>
    </row>
    <row r="39" spans="2:10" x14ac:dyDescent="0.25">
      <c r="C39" s="1" t="s">
        <v>72</v>
      </c>
      <c r="F39" s="2">
        <v>1500</v>
      </c>
      <c r="G39" s="2">
        <v>1500</v>
      </c>
      <c r="H39" s="34">
        <v>3720.19</v>
      </c>
      <c r="I39" s="4">
        <v>4000</v>
      </c>
      <c r="J39" s="38">
        <f t="shared" si="1"/>
        <v>-2220.19</v>
      </c>
    </row>
    <row r="40" spans="2:10" x14ac:dyDescent="0.25">
      <c r="C40" s="1" t="s">
        <v>79</v>
      </c>
      <c r="F40" s="2">
        <v>2000</v>
      </c>
      <c r="G40" s="2">
        <v>2000</v>
      </c>
      <c r="H40" s="34">
        <v>1775.94</v>
      </c>
      <c r="I40" s="4">
        <v>2000</v>
      </c>
      <c r="J40" s="34">
        <f t="shared" si="1"/>
        <v>224.05999999999995</v>
      </c>
    </row>
    <row r="41" spans="2:10" ht="18" x14ac:dyDescent="0.4">
      <c r="C41" s="1" t="s">
        <v>49</v>
      </c>
      <c r="E41" s="6"/>
      <c r="F41" s="2">
        <v>10000</v>
      </c>
      <c r="G41" s="2">
        <v>5000</v>
      </c>
      <c r="H41" s="34">
        <v>4086.62</v>
      </c>
      <c r="I41" s="4">
        <v>5000</v>
      </c>
      <c r="J41" s="1">
        <f t="shared" si="1"/>
        <v>913.38000000000011</v>
      </c>
    </row>
    <row r="42" spans="2:10" ht="18" x14ac:dyDescent="0.4">
      <c r="C42" s="1" t="s">
        <v>50</v>
      </c>
      <c r="E42" s="22"/>
      <c r="F42" s="20">
        <v>3000</v>
      </c>
      <c r="G42" s="20">
        <v>1500</v>
      </c>
      <c r="H42" s="41">
        <v>1640.29</v>
      </c>
      <c r="I42" s="21">
        <v>1700</v>
      </c>
      <c r="J42" s="38">
        <f t="shared" si="1"/>
        <v>-140.28999999999996</v>
      </c>
    </row>
    <row r="43" spans="2:10" ht="18" x14ac:dyDescent="0.4">
      <c r="C43" s="1" t="s">
        <v>51</v>
      </c>
      <c r="E43" s="22"/>
      <c r="F43" s="20">
        <v>10000</v>
      </c>
      <c r="G43" s="20">
        <v>15000</v>
      </c>
      <c r="H43" s="41">
        <v>51404.87</v>
      </c>
      <c r="I43" s="21">
        <v>55000</v>
      </c>
      <c r="J43" s="38">
        <f t="shared" si="1"/>
        <v>-36404.870000000003</v>
      </c>
    </row>
    <row r="44" spans="2:10" ht="18" x14ac:dyDescent="0.4">
      <c r="C44" s="1" t="s">
        <v>52</v>
      </c>
      <c r="E44" s="22"/>
      <c r="F44" s="22">
        <v>3600</v>
      </c>
      <c r="G44" s="20">
        <v>3600</v>
      </c>
      <c r="H44" s="41">
        <v>722.1</v>
      </c>
      <c r="I44" s="21">
        <v>1000</v>
      </c>
      <c r="J44" s="42">
        <f t="shared" si="1"/>
        <v>2877.9</v>
      </c>
    </row>
    <row r="45" spans="2:10" ht="18" x14ac:dyDescent="0.4">
      <c r="C45" s="1" t="s">
        <v>64</v>
      </c>
      <c r="E45" s="22"/>
      <c r="F45" s="22"/>
      <c r="G45" s="43">
        <v>7500</v>
      </c>
      <c r="H45" s="44">
        <v>8198.4</v>
      </c>
      <c r="I45" s="45">
        <v>8500</v>
      </c>
      <c r="J45" s="46">
        <f t="shared" si="1"/>
        <v>-698.39999999999964</v>
      </c>
    </row>
    <row r="46" spans="2:10" ht="18" x14ac:dyDescent="0.4">
      <c r="E46" s="22"/>
      <c r="F46" s="22"/>
      <c r="G46" s="30">
        <f>SUM(G35:G45)</f>
        <v>117100</v>
      </c>
      <c r="H46" s="20">
        <f>SUM(H35:H45)</f>
        <v>121892.99000000002</v>
      </c>
      <c r="I46" s="21">
        <f>SUM(I35:I45)</f>
        <v>143200</v>
      </c>
      <c r="J46" s="49"/>
    </row>
    <row r="47" spans="2:10" ht="18" x14ac:dyDescent="0.4">
      <c r="B47" s="5">
        <v>60043</v>
      </c>
      <c r="C47" s="5" t="s">
        <v>22</v>
      </c>
      <c r="E47" s="22"/>
      <c r="F47" s="22"/>
      <c r="G47" s="1"/>
      <c r="H47" s="1"/>
      <c r="I47" s="1"/>
    </row>
    <row r="48" spans="2:10" ht="18" x14ac:dyDescent="0.4">
      <c r="C48" s="1" t="s">
        <v>65</v>
      </c>
      <c r="E48" s="22"/>
      <c r="F48" s="22"/>
      <c r="G48" s="20">
        <v>7000</v>
      </c>
      <c r="H48" s="41">
        <v>14333.72</v>
      </c>
      <c r="I48" s="21">
        <v>15000</v>
      </c>
      <c r="J48" s="38">
        <f>+G48-H48</f>
        <v>-7333.7199999999993</v>
      </c>
    </row>
    <row r="49" spans="2:10" ht="18" x14ac:dyDescent="0.4">
      <c r="C49" s="1" t="s">
        <v>66</v>
      </c>
      <c r="E49" s="22"/>
      <c r="F49" s="22"/>
      <c r="G49" s="20">
        <v>250</v>
      </c>
      <c r="H49" s="20">
        <v>0</v>
      </c>
      <c r="I49" s="21">
        <v>250</v>
      </c>
      <c r="J49" s="34">
        <f>+G49-H49</f>
        <v>250</v>
      </c>
    </row>
    <row r="50" spans="2:10" ht="18" x14ac:dyDescent="0.4">
      <c r="C50" s="1" t="s">
        <v>67</v>
      </c>
      <c r="E50" s="22"/>
      <c r="F50" s="22"/>
      <c r="G50" s="43">
        <v>15000</v>
      </c>
      <c r="H50" s="44">
        <v>1920.76</v>
      </c>
      <c r="I50" s="45">
        <v>5000</v>
      </c>
      <c r="J50" s="47">
        <f>+G50-H50</f>
        <v>13079.24</v>
      </c>
    </row>
    <row r="51" spans="2:10" ht="18" x14ac:dyDescent="0.4">
      <c r="B51" s="64"/>
      <c r="C51" s="65" t="s">
        <v>87</v>
      </c>
      <c r="D51" s="64"/>
      <c r="E51" s="22"/>
      <c r="F51" s="22"/>
      <c r="G51" s="59">
        <f>SUM(G48:G50)</f>
        <v>22250</v>
      </c>
      <c r="H51" s="60">
        <f>SUM(H48:H50)</f>
        <v>16254.48</v>
      </c>
      <c r="I51" s="61">
        <f>SUM(I48:I50)</f>
        <v>20250</v>
      </c>
    </row>
    <row r="52" spans="2:10" ht="16.5" thickBot="1" x14ac:dyDescent="0.3">
      <c r="B52" s="23" t="s">
        <v>86</v>
      </c>
      <c r="C52" s="8"/>
      <c r="D52" s="8"/>
      <c r="E52" s="62">
        <f>SUM(E35:E41)</f>
        <v>46200</v>
      </c>
      <c r="F52" s="63">
        <f>SUM(F35:F44)</f>
        <v>103300</v>
      </c>
      <c r="G52" s="63">
        <f>+G46+G51</f>
        <v>139350</v>
      </c>
      <c r="H52" s="63">
        <f>+H46+H51</f>
        <v>138147.47000000003</v>
      </c>
      <c r="I52" s="66">
        <f>+I46+I51</f>
        <v>163450</v>
      </c>
      <c r="J52" s="36">
        <f>SUM(J48:J50)</f>
        <v>5995.52</v>
      </c>
    </row>
    <row r="53" spans="2:10" ht="16.5" thickTop="1" x14ac:dyDescent="0.25">
      <c r="E53" s="11"/>
      <c r="F53" s="27"/>
      <c r="G53" s="27"/>
      <c r="H53" s="27"/>
      <c r="I53" s="14"/>
    </row>
    <row r="54" spans="2:10" x14ac:dyDescent="0.25">
      <c r="B54" s="5">
        <v>60050</v>
      </c>
      <c r="C54" s="5" t="s">
        <v>21</v>
      </c>
      <c r="E54" s="2">
        <v>300</v>
      </c>
      <c r="F54" s="28">
        <v>300</v>
      </c>
      <c r="G54" s="31">
        <v>300</v>
      </c>
      <c r="H54" s="42">
        <v>88.47</v>
      </c>
      <c r="I54" s="29">
        <v>300</v>
      </c>
      <c r="J54" s="36">
        <f t="shared" ref="J54:J65" si="2">+G54-H54</f>
        <v>211.53</v>
      </c>
    </row>
    <row r="55" spans="2:10" x14ac:dyDescent="0.25">
      <c r="B55" s="5">
        <v>60051</v>
      </c>
      <c r="C55" s="5" t="s">
        <v>68</v>
      </c>
      <c r="F55" s="28"/>
      <c r="G55" s="31">
        <v>100</v>
      </c>
      <c r="H55" s="42">
        <v>68.75</v>
      </c>
      <c r="I55" s="29">
        <v>100</v>
      </c>
      <c r="J55" s="36">
        <f t="shared" si="2"/>
        <v>31.25</v>
      </c>
    </row>
    <row r="56" spans="2:10" x14ac:dyDescent="0.25">
      <c r="B56" s="5">
        <v>60060</v>
      </c>
      <c r="C56" s="5" t="s">
        <v>41</v>
      </c>
      <c r="E56" s="2">
        <v>0</v>
      </c>
      <c r="F56" s="28">
        <v>6000</v>
      </c>
      <c r="G56" s="31">
        <v>6000</v>
      </c>
      <c r="H56" s="42">
        <v>2634.17</v>
      </c>
      <c r="I56" s="29">
        <v>6000</v>
      </c>
      <c r="J56" s="36">
        <f t="shared" si="2"/>
        <v>3365.83</v>
      </c>
    </row>
    <row r="57" spans="2:10" x14ac:dyDescent="0.25">
      <c r="B57" s="5">
        <v>60070</v>
      </c>
      <c r="C57" s="5" t="s">
        <v>80</v>
      </c>
      <c r="E57" s="2">
        <v>1500</v>
      </c>
      <c r="F57" s="28">
        <v>2000</v>
      </c>
      <c r="G57" s="31">
        <v>2000</v>
      </c>
      <c r="H57" s="42">
        <v>800.18</v>
      </c>
      <c r="I57" s="29">
        <v>2000</v>
      </c>
      <c r="J57" s="36">
        <f t="shared" si="2"/>
        <v>1199.8200000000002</v>
      </c>
    </row>
    <row r="58" spans="2:10" x14ac:dyDescent="0.25">
      <c r="B58" s="5">
        <v>60075</v>
      </c>
      <c r="C58" s="5" t="s">
        <v>69</v>
      </c>
      <c r="F58" s="28"/>
      <c r="G58" s="31">
        <v>500</v>
      </c>
      <c r="H58" s="42">
        <v>403.37</v>
      </c>
      <c r="I58" s="29">
        <v>500</v>
      </c>
      <c r="J58" s="34">
        <f t="shared" si="2"/>
        <v>96.63</v>
      </c>
    </row>
    <row r="59" spans="2:10" x14ac:dyDescent="0.25">
      <c r="B59" s="5">
        <v>60080</v>
      </c>
      <c r="C59" s="5" t="s">
        <v>81</v>
      </c>
      <c r="E59" s="2">
        <v>3000</v>
      </c>
      <c r="F59" s="28">
        <v>3000</v>
      </c>
      <c r="G59" s="31">
        <v>3000</v>
      </c>
      <c r="H59" s="31">
        <v>0</v>
      </c>
      <c r="I59" s="29">
        <v>0</v>
      </c>
      <c r="J59" s="34">
        <f t="shared" si="2"/>
        <v>3000</v>
      </c>
    </row>
    <row r="60" spans="2:10" x14ac:dyDescent="0.25">
      <c r="B60" s="5">
        <v>60090</v>
      </c>
      <c r="C60" s="5" t="s">
        <v>82</v>
      </c>
      <c r="E60" s="2">
        <v>1000</v>
      </c>
      <c r="F60" s="28">
        <v>1000</v>
      </c>
      <c r="G60" s="31">
        <v>1000</v>
      </c>
      <c r="H60" s="42">
        <v>342.26</v>
      </c>
      <c r="I60" s="29">
        <v>1000</v>
      </c>
      <c r="J60" s="34">
        <f t="shared" si="2"/>
        <v>657.74</v>
      </c>
    </row>
    <row r="61" spans="2:10" x14ac:dyDescent="0.25">
      <c r="B61" s="5">
        <v>60091</v>
      </c>
      <c r="C61" s="5" t="s">
        <v>70</v>
      </c>
      <c r="F61" s="28"/>
      <c r="G61" s="31">
        <v>500</v>
      </c>
      <c r="H61" s="31">
        <v>0</v>
      </c>
      <c r="I61" s="29">
        <v>500</v>
      </c>
      <c r="J61" s="34">
        <f t="shared" si="2"/>
        <v>500</v>
      </c>
    </row>
    <row r="62" spans="2:10" x14ac:dyDescent="0.25">
      <c r="B62" s="5">
        <v>60100</v>
      </c>
      <c r="C62" s="5" t="s">
        <v>24</v>
      </c>
      <c r="E62" s="2">
        <v>15000</v>
      </c>
      <c r="F62" s="28">
        <v>9000</v>
      </c>
      <c r="G62" s="31">
        <v>10000</v>
      </c>
      <c r="H62" s="42">
        <v>11705.77</v>
      </c>
      <c r="I62" s="29">
        <v>10000</v>
      </c>
      <c r="J62" s="38">
        <f t="shared" si="2"/>
        <v>-1705.7700000000004</v>
      </c>
    </row>
    <row r="63" spans="2:10" x14ac:dyDescent="0.25">
      <c r="B63" s="5">
        <v>60110</v>
      </c>
      <c r="C63" s="5" t="s">
        <v>23</v>
      </c>
      <c r="E63" s="2">
        <v>4000</v>
      </c>
      <c r="F63" s="28">
        <v>10000</v>
      </c>
      <c r="G63" s="31">
        <v>5000</v>
      </c>
      <c r="H63" s="42">
        <v>2074.9899999999998</v>
      </c>
      <c r="I63" s="29">
        <v>5000</v>
      </c>
      <c r="J63" s="34">
        <f t="shared" si="2"/>
        <v>2925.01</v>
      </c>
    </row>
    <row r="64" spans="2:10" x14ac:dyDescent="0.25">
      <c r="B64" s="5">
        <v>60130</v>
      </c>
      <c r="C64" s="5" t="s">
        <v>71</v>
      </c>
      <c r="F64" s="28"/>
      <c r="G64" s="31">
        <v>200</v>
      </c>
      <c r="H64" s="31">
        <v>0</v>
      </c>
      <c r="I64" s="29">
        <v>200</v>
      </c>
      <c r="J64" s="34">
        <f t="shared" si="2"/>
        <v>200</v>
      </c>
    </row>
    <row r="65" spans="2:10" x14ac:dyDescent="0.25">
      <c r="B65" s="5">
        <v>60120</v>
      </c>
      <c r="C65" s="5" t="s">
        <v>43</v>
      </c>
      <c r="E65" s="2">
        <v>0</v>
      </c>
      <c r="F65" s="28">
        <v>1500</v>
      </c>
      <c r="G65" s="31">
        <v>1500</v>
      </c>
      <c r="H65" s="31">
        <v>0</v>
      </c>
      <c r="I65" s="29">
        <v>1500</v>
      </c>
      <c r="J65" s="34">
        <f t="shared" si="2"/>
        <v>1500</v>
      </c>
    </row>
    <row r="66" spans="2:10" s="5" customFormat="1" x14ac:dyDescent="0.25">
      <c r="B66" s="5">
        <v>60150</v>
      </c>
      <c r="C66" s="5" t="s">
        <v>25</v>
      </c>
      <c r="E66" s="4"/>
      <c r="F66" s="2"/>
      <c r="G66" s="2"/>
      <c r="H66" s="31"/>
      <c r="I66" s="4"/>
    </row>
    <row r="67" spans="2:10" x14ac:dyDescent="0.25">
      <c r="C67" s="1" t="s">
        <v>54</v>
      </c>
      <c r="E67" s="2">
        <v>1400</v>
      </c>
      <c r="F67" s="2">
        <v>1500</v>
      </c>
      <c r="G67" s="2">
        <v>400</v>
      </c>
      <c r="H67" s="42">
        <v>400</v>
      </c>
      <c r="I67" s="4">
        <v>400</v>
      </c>
      <c r="J67" s="34">
        <f>+G67-H67</f>
        <v>0</v>
      </c>
    </row>
    <row r="68" spans="2:10" x14ac:dyDescent="0.25">
      <c r="C68" s="1" t="s">
        <v>55</v>
      </c>
      <c r="E68" s="2">
        <v>2500</v>
      </c>
      <c r="F68" s="2">
        <v>500</v>
      </c>
      <c r="G68" s="2">
        <v>1500</v>
      </c>
      <c r="H68" s="42">
        <v>2184</v>
      </c>
      <c r="I68" s="4">
        <v>1500</v>
      </c>
      <c r="J68" s="38">
        <f>+G68-H68</f>
        <v>-684</v>
      </c>
    </row>
    <row r="69" spans="2:10" ht="18" x14ac:dyDescent="0.4">
      <c r="C69" s="1" t="s">
        <v>53</v>
      </c>
      <c r="E69" s="6">
        <v>1150</v>
      </c>
      <c r="F69" s="6">
        <v>100</v>
      </c>
      <c r="G69" s="6">
        <v>100</v>
      </c>
      <c r="H69" s="42">
        <v>219.64</v>
      </c>
      <c r="I69" s="7">
        <v>100</v>
      </c>
      <c r="J69" s="38">
        <f>+G69-H69</f>
        <v>-119.63999999999999</v>
      </c>
    </row>
    <row r="70" spans="2:10" ht="18" x14ac:dyDescent="0.4">
      <c r="C70" s="5" t="s">
        <v>83</v>
      </c>
      <c r="E70" s="6"/>
      <c r="F70" s="6"/>
      <c r="G70" s="11">
        <f>SUM(G67:G69)</f>
        <v>2000</v>
      </c>
      <c r="H70" s="50"/>
      <c r="I70" s="51">
        <f>SUM(I67:I69)</f>
        <v>2000</v>
      </c>
      <c r="J70" s="34"/>
    </row>
    <row r="71" spans="2:10" ht="16.5" thickBot="1" x14ac:dyDescent="0.3">
      <c r="B71" s="24" t="s">
        <v>20</v>
      </c>
      <c r="C71" s="23"/>
      <c r="D71" s="8"/>
      <c r="E71" s="9">
        <f>SUM(E67:E69)</f>
        <v>5050</v>
      </c>
      <c r="F71" s="26">
        <f>SUM(F67:F69)</f>
        <v>2100</v>
      </c>
      <c r="G71" s="10" cm="1">
        <f t="array" ref="G71">SUM(G54:G65+G70)</f>
        <v>54100</v>
      </c>
      <c r="H71" s="26"/>
      <c r="I71" s="10" cm="1">
        <f t="array" ref="I71">SUM(I54:I65+I70)</f>
        <v>51100</v>
      </c>
      <c r="J71" s="34">
        <f>+G71-I71</f>
        <v>3000</v>
      </c>
    </row>
    <row r="72" spans="2:10" ht="16.5" thickTop="1" x14ac:dyDescent="0.25">
      <c r="E72" s="11"/>
      <c r="F72" s="27"/>
      <c r="G72" s="27"/>
      <c r="H72" s="27"/>
      <c r="I72" s="14"/>
    </row>
    <row r="73" spans="2:10" x14ac:dyDescent="0.25">
      <c r="B73" s="5">
        <v>60160</v>
      </c>
      <c r="C73" s="5" t="s">
        <v>26</v>
      </c>
    </row>
    <row r="74" spans="2:10" x14ac:dyDescent="0.25">
      <c r="C74" s="1" t="s">
        <v>56</v>
      </c>
      <c r="E74" s="2">
        <v>6000</v>
      </c>
      <c r="F74" s="2">
        <v>2500</v>
      </c>
      <c r="G74" s="31">
        <v>500</v>
      </c>
      <c r="H74" s="31">
        <v>0</v>
      </c>
      <c r="I74" s="29">
        <v>500</v>
      </c>
      <c r="J74" s="34">
        <f>+G74-H74</f>
        <v>500</v>
      </c>
    </row>
    <row r="75" spans="2:10" ht="18" x14ac:dyDescent="0.4">
      <c r="C75" s="1" t="s">
        <v>57</v>
      </c>
      <c r="E75" s="6">
        <v>1000</v>
      </c>
      <c r="F75" s="6">
        <v>500</v>
      </c>
      <c r="G75" s="6">
        <v>4800</v>
      </c>
      <c r="H75" s="6">
        <v>0</v>
      </c>
      <c r="I75" s="7">
        <v>2500</v>
      </c>
      <c r="J75" s="34">
        <f>+G75-H75</f>
        <v>4800</v>
      </c>
    </row>
    <row r="76" spans="2:10" x14ac:dyDescent="0.25">
      <c r="B76" s="55"/>
      <c r="C76" s="5" t="s">
        <v>84</v>
      </c>
      <c r="E76" s="11">
        <f>SUM(E74:E75)</f>
        <v>7000</v>
      </c>
      <c r="F76" s="27">
        <f>SUM(F74:F75)</f>
        <v>3000</v>
      </c>
      <c r="G76" s="11">
        <f>SUM(G74:G75)</f>
        <v>5300</v>
      </c>
      <c r="H76" s="11"/>
      <c r="I76" s="51">
        <f>SUM(I74:I75)</f>
        <v>3000</v>
      </c>
    </row>
    <row r="77" spans="2:10" ht="18" x14ac:dyDescent="0.4">
      <c r="B77" s="5">
        <v>60180</v>
      </c>
      <c r="C77" s="5" t="s">
        <v>58</v>
      </c>
      <c r="E77" s="19"/>
      <c r="F77" s="11">
        <v>6000</v>
      </c>
      <c r="G77" s="52">
        <v>30000</v>
      </c>
      <c r="H77" s="52">
        <v>21964.48</v>
      </c>
      <c r="I77" s="53">
        <v>30000</v>
      </c>
      <c r="J77" s="36">
        <f>+G77-H77</f>
        <v>8035.52</v>
      </c>
    </row>
    <row r="78" spans="2:10" ht="18" x14ac:dyDescent="0.4">
      <c r="B78" s="5">
        <v>60190</v>
      </c>
      <c r="C78" s="5" t="s">
        <v>28</v>
      </c>
      <c r="E78" s="2">
        <v>3000</v>
      </c>
      <c r="F78" s="6">
        <v>20000</v>
      </c>
      <c r="G78" s="31">
        <v>3000</v>
      </c>
      <c r="H78" s="31">
        <v>0</v>
      </c>
      <c r="I78" s="29">
        <v>3000</v>
      </c>
      <c r="J78" s="54">
        <v>500</v>
      </c>
    </row>
    <row r="79" spans="2:10" x14ac:dyDescent="0.25">
      <c r="B79" s="5">
        <v>60200</v>
      </c>
      <c r="C79" s="5" t="s">
        <v>27</v>
      </c>
      <c r="E79" s="2">
        <v>44000</v>
      </c>
      <c r="F79" s="28">
        <v>8000</v>
      </c>
      <c r="G79" s="31">
        <v>4000</v>
      </c>
      <c r="H79" s="31">
        <v>15286.3</v>
      </c>
      <c r="I79" s="29">
        <v>4000</v>
      </c>
      <c r="J79" s="37">
        <f>+G79-H79</f>
        <v>-11286.3</v>
      </c>
    </row>
    <row r="80" spans="2:10" x14ac:dyDescent="0.25">
      <c r="B80" s="5">
        <v>64000</v>
      </c>
      <c r="C80" s="5" t="s">
        <v>29</v>
      </c>
    </row>
    <row r="81" spans="2:10" x14ac:dyDescent="0.25">
      <c r="C81" s="1" t="s">
        <v>30</v>
      </c>
      <c r="E81" s="2">
        <v>9400</v>
      </c>
      <c r="F81" s="2">
        <v>10000</v>
      </c>
      <c r="G81" s="2">
        <v>12000</v>
      </c>
      <c r="H81" s="34">
        <v>-183.85</v>
      </c>
      <c r="I81" s="4">
        <v>12000</v>
      </c>
      <c r="J81" s="36">
        <f>+G81-H81</f>
        <v>12183.85</v>
      </c>
    </row>
    <row r="82" spans="2:10" x14ac:dyDescent="0.25">
      <c r="C82" s="1" t="s">
        <v>31</v>
      </c>
      <c r="E82" s="2">
        <v>9000</v>
      </c>
      <c r="F82" s="2">
        <v>9000</v>
      </c>
      <c r="G82" s="2">
        <v>3000</v>
      </c>
      <c r="H82" s="34">
        <v>2375.6999999999998</v>
      </c>
      <c r="I82" s="4">
        <v>3000</v>
      </c>
      <c r="J82" s="35">
        <f>+G82-H82</f>
        <v>624.30000000000018</v>
      </c>
    </row>
    <row r="83" spans="2:10" x14ac:dyDescent="0.25">
      <c r="C83" s="1" t="s">
        <v>32</v>
      </c>
      <c r="E83" s="2">
        <v>1800</v>
      </c>
      <c r="F83" s="2">
        <v>2000</v>
      </c>
      <c r="G83" s="2">
        <v>2000</v>
      </c>
      <c r="H83" s="34">
        <v>1123.31</v>
      </c>
      <c r="I83" s="4">
        <v>2000</v>
      </c>
      <c r="J83" s="36">
        <f>+G83-H83</f>
        <v>876.69</v>
      </c>
    </row>
    <row r="84" spans="2:10" ht="18" x14ac:dyDescent="0.4">
      <c r="C84" s="1" t="s">
        <v>33</v>
      </c>
      <c r="E84" s="6">
        <v>9200</v>
      </c>
      <c r="F84" s="6">
        <v>9200</v>
      </c>
      <c r="G84" s="6">
        <v>6500</v>
      </c>
      <c r="H84" s="56">
        <v>5689.55</v>
      </c>
      <c r="I84" s="7">
        <v>6500</v>
      </c>
      <c r="J84" s="36">
        <f>+G84-H84</f>
        <v>810.44999999999982</v>
      </c>
    </row>
    <row r="85" spans="2:10" x14ac:dyDescent="0.25">
      <c r="B85" s="55"/>
      <c r="C85" s="5" t="s">
        <v>85</v>
      </c>
      <c r="E85" s="11">
        <f>SUM(E81:E84)</f>
        <v>29400</v>
      </c>
      <c r="F85" s="27">
        <f>SUM(F81:F84)</f>
        <v>30200</v>
      </c>
      <c r="G85" s="11">
        <f>SUM(G81:G84)</f>
        <v>23500</v>
      </c>
      <c r="H85" s="27"/>
      <c r="I85" s="53">
        <f>SUM(I81:I84)</f>
        <v>23500</v>
      </c>
    </row>
    <row r="86" spans="2:10" x14ac:dyDescent="0.25">
      <c r="B86" s="5">
        <v>66000</v>
      </c>
      <c r="C86" s="5" t="s">
        <v>34</v>
      </c>
    </row>
    <row r="87" spans="2:10" x14ac:dyDescent="0.25">
      <c r="C87" s="1" t="s">
        <v>35</v>
      </c>
      <c r="E87" s="2">
        <v>130000</v>
      </c>
      <c r="F87" s="2">
        <v>135000</v>
      </c>
      <c r="G87" s="2">
        <v>159120</v>
      </c>
      <c r="H87" s="34">
        <v>162880</v>
      </c>
      <c r="I87" s="4">
        <v>165000</v>
      </c>
      <c r="J87" s="49">
        <f>+G87-H87</f>
        <v>-3760</v>
      </c>
    </row>
    <row r="88" spans="2:10" x14ac:dyDescent="0.25">
      <c r="C88" s="1" t="s">
        <v>36</v>
      </c>
      <c r="E88" s="2">
        <v>300</v>
      </c>
      <c r="F88" s="2">
        <v>300</v>
      </c>
      <c r="G88" s="2">
        <v>1200</v>
      </c>
      <c r="H88" s="2">
        <v>0</v>
      </c>
      <c r="I88" s="4">
        <v>1200</v>
      </c>
      <c r="J88" s="57">
        <f>+G88-H88</f>
        <v>1200</v>
      </c>
    </row>
    <row r="89" spans="2:10" x14ac:dyDescent="0.25">
      <c r="C89" s="1" t="s">
        <v>37</v>
      </c>
      <c r="E89" s="2">
        <v>18200</v>
      </c>
      <c r="F89" s="2">
        <v>19000</v>
      </c>
      <c r="G89" s="2">
        <v>19000</v>
      </c>
      <c r="H89" s="34">
        <v>12342.32</v>
      </c>
      <c r="I89" s="4">
        <v>19000</v>
      </c>
      <c r="J89" s="36">
        <f>+G89-H89</f>
        <v>6657.68</v>
      </c>
    </row>
    <row r="90" spans="2:10" ht="18" x14ac:dyDescent="0.4">
      <c r="C90" s="1" t="s">
        <v>38</v>
      </c>
      <c r="E90" s="6">
        <v>2000</v>
      </c>
      <c r="F90" s="6">
        <v>2000</v>
      </c>
      <c r="G90" s="2">
        <v>2000</v>
      </c>
      <c r="H90" s="34">
        <v>2292.36</v>
      </c>
      <c r="I90" s="4">
        <v>2000</v>
      </c>
      <c r="J90" s="36">
        <f>+H90-G90</f>
        <v>292.36000000000013</v>
      </c>
    </row>
    <row r="91" spans="2:10" ht="18" x14ac:dyDescent="0.4">
      <c r="C91" s="1" t="s">
        <v>17</v>
      </c>
      <c r="E91" s="6">
        <v>8000</v>
      </c>
      <c r="F91" s="6">
        <v>12000</v>
      </c>
      <c r="G91" s="6">
        <v>24000</v>
      </c>
      <c r="H91" s="58">
        <v>15512.28</v>
      </c>
      <c r="I91" s="7">
        <v>24000</v>
      </c>
      <c r="J91" s="36">
        <f>+G91-H91</f>
        <v>8487.7199999999993</v>
      </c>
    </row>
    <row r="92" spans="2:10" ht="16.5" thickBot="1" x14ac:dyDescent="0.3">
      <c r="B92" s="18"/>
      <c r="C92" s="23" t="s">
        <v>90</v>
      </c>
      <c r="D92" s="8"/>
      <c r="E92" s="9">
        <f>SUM(E87:E90)</f>
        <v>150500</v>
      </c>
      <c r="F92" s="26">
        <f>SUM(F87:F90)</f>
        <v>156300</v>
      </c>
      <c r="G92" s="26">
        <f>SUM(G87:G91)</f>
        <v>205320</v>
      </c>
      <c r="H92" s="26"/>
      <c r="I92" s="12">
        <f>SUM(I87:I91)</f>
        <v>211200</v>
      </c>
    </row>
    <row r="93" spans="2:10" ht="16.5" thickTop="1" x14ac:dyDescent="0.25">
      <c r="C93" s="5" t="s">
        <v>39</v>
      </c>
      <c r="E93" s="2">
        <v>401285</v>
      </c>
      <c r="F93" s="2" t="e">
        <f>+F32+F52+F54+#REF!+#REF!+F56+F57+F59+F60+F62+F63++F65+F71+F76+#REF!+F79+F85+F92+#REF!</f>
        <v>#REF!</v>
      </c>
      <c r="G93" s="2">
        <f>+G32+G51+G54+G55+G56+G57+G58+G59+G60+G61+G62+G63+G64+G65+G70+G76+G77+G78+G79+G85+G92</f>
        <v>371220</v>
      </c>
      <c r="I93" s="4">
        <f>+I32+I51+I54+I55+I56+I57+I58+I59+I60+I61+I62+I63+I64+I65+I70+I76+I77+I78+I79+I85+I92</f>
        <v>379050</v>
      </c>
    </row>
    <row r="95" spans="2:10" x14ac:dyDescent="0.25">
      <c r="C95" s="1" t="s">
        <v>8</v>
      </c>
      <c r="E95" s="2">
        <v>402500</v>
      </c>
      <c r="F95" s="2">
        <f>+F17</f>
        <v>496538.34649999999</v>
      </c>
      <c r="G95" s="2">
        <f>+G17</f>
        <v>500027</v>
      </c>
      <c r="I95" s="4">
        <f>+I17</f>
        <v>473138.1</v>
      </c>
    </row>
    <row r="96" spans="2:10" ht="18" x14ac:dyDescent="0.4">
      <c r="C96" s="1" t="s">
        <v>39</v>
      </c>
      <c r="E96" s="6">
        <v>401285</v>
      </c>
      <c r="F96" s="6" t="e">
        <f>+F32+F52+F54+#REF!+#REF!+F56+F57+F59+F60+F62+F63+F65+F71+F76+#REF!+F79+F85+F92+#REF!</f>
        <v>#REF!</v>
      </c>
      <c r="G96" s="6">
        <f>+G32+G51+G54+G55+G56+G57+G58+G59+G60+G61+G62+G63+G64+G65+G70+G76+G77+G78+G79+G85+G92</f>
        <v>371220</v>
      </c>
      <c r="H96" s="6"/>
      <c r="I96" s="7">
        <f>+I32+I51+I54+I55+I56+I57+I58+I59+I60+I61+I62+I63+I64+I65+I70+I76+I77+I78+I79+I85+I92</f>
        <v>379050</v>
      </c>
    </row>
    <row r="97" spans="5:9" x14ac:dyDescent="0.25">
      <c r="E97" s="2">
        <f>+E95-E96</f>
        <v>1215</v>
      </c>
      <c r="F97" s="2" t="e">
        <f>+F95-F96</f>
        <v>#REF!</v>
      </c>
      <c r="G97" s="2">
        <f>+G95-G96</f>
        <v>128807</v>
      </c>
      <c r="I97" s="4">
        <f>+I95-I96</f>
        <v>94088.099999999977</v>
      </c>
    </row>
  </sheetData>
  <pageMargins left="0.25" right="0.25" top="0.75" bottom="0.75" header="0.3" footer="0.3"/>
  <pageSetup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Precious Wafer</dc:creator>
  <cp:lastModifiedBy>City of Easton Texas</cp:lastModifiedBy>
  <cp:lastPrinted>2025-08-21T15:43:45Z</cp:lastPrinted>
  <dcterms:created xsi:type="dcterms:W3CDTF">2021-08-26T17:19:06Z</dcterms:created>
  <dcterms:modified xsi:type="dcterms:W3CDTF">2025-08-21T16:02:19Z</dcterms:modified>
</cp:coreProperties>
</file>